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Carow (Issurer) Amortization" sheetId="1" r:id="rId1"/>
    <sheet name="Heron (Buyer) Amortization" sheetId="2" r:id="rId2"/>
    <sheet name="PV Computations Txt Ex Prob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<sst xmlns="http://schemas.openxmlformats.org/spreadsheetml/2006/main" count="59" uniqueCount="34">
  <si>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Chapter 10 Carow Example Problem Bond Amortization Schedule</t>
  </si>
  <si>
    <t>Discount</t>
  </si>
  <si>
    <t>Date</t>
  </si>
  <si>
    <t>Payment</t>
  </si>
  <si>
    <t>Expense</t>
  </si>
  <si>
    <t>Amortizaton</t>
  </si>
  <si>
    <t>Carrying</t>
  </si>
  <si>
    <t>Value</t>
  </si>
  <si>
    <t>(2) Interest</t>
  </si>
  <si>
    <t>(1) Interest</t>
  </si>
  <si>
    <t>(1).  4% x Face  Value</t>
  </si>
  <si>
    <t>etc.</t>
  </si>
  <si>
    <t>(2)  4.5% x Carrying Value</t>
  </si>
  <si>
    <r>
      <t xml:space="preserve">If you know the market rate of interest, use the </t>
    </r>
    <r>
      <rPr>
        <b/>
        <sz val="10"/>
        <rFont val="Arial"/>
        <family val="2"/>
      </rPr>
      <t>PV</t>
    </r>
    <r>
      <rPr>
        <sz val="10"/>
        <rFont val="Arial"/>
        <family val="0"/>
      </rPr>
      <t xml:space="preserve"> function to compute the bond's  market (sales) price</t>
    </r>
  </si>
  <si>
    <t>Unamortized</t>
  </si>
  <si>
    <t>Computation of Present Value on Text Example p. 525</t>
  </si>
  <si>
    <t>Computation of Present Value on Text Example p. 529</t>
  </si>
  <si>
    <t>Computaion of Present Value on Text Example p. 521</t>
  </si>
  <si>
    <t xml:space="preserve">Note:  the text has $96,536.  The difference is due to rounding.  </t>
  </si>
  <si>
    <t xml:space="preserve">Note:  the text has $103,630.  </t>
  </si>
  <si>
    <t>Rounded</t>
  </si>
  <si>
    <t>PV</t>
  </si>
  <si>
    <r>
      <t xml:space="preserve">Use </t>
    </r>
    <r>
      <rPr>
        <b/>
        <sz val="10"/>
        <rFont val="Arial"/>
        <family val="2"/>
      </rPr>
      <t>RATE</t>
    </r>
    <r>
      <rPr>
        <sz val="10"/>
        <rFont val="Arial"/>
        <family val="0"/>
      </rPr>
      <t xml:space="preserve"> function to solve for effective interest rate of 4.5%.(1)</t>
    </r>
  </si>
  <si>
    <t xml:space="preserve">(1)  Note in the syntax, the PMT and FV must have one sign, and PV the opposite sign.  </t>
  </si>
  <si>
    <t>1.1.2014</t>
  </si>
  <si>
    <t>1.1.12-6.30.14</t>
  </si>
  <si>
    <t>6.30.12-12.31.14</t>
  </si>
  <si>
    <t>6.30.23-12.31.23</t>
  </si>
  <si>
    <t>Stated Interest Rate</t>
  </si>
  <si>
    <t>8% per year; 4% semiannually</t>
  </si>
  <si>
    <t>Market Rate</t>
  </si>
  <si>
    <t>Solve = 4.5% per semiannual period</t>
  </si>
  <si>
    <t>Chapter 12 Heron Example Problem Bond Amortization Schedule</t>
  </si>
  <si>
    <t>Income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</si>
</sst>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0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0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37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right"/>
    </xf>
    <xf numFmtId="10" fontId="0" fillId="33" borderId="0" xfId="0" applyNumberFormat="1" applyFill="1" applyAlignment="1">
      <alignment/>
    </xf>
    <xf numFmtId="6" fontId="0" fillId="33" borderId="0" xfId="0" applyNumberFormat="1" applyFill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 horizontal="right"/>
    </xf>
    <xf numFmtId="8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3" fontId="2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G27" sqref="A1:G27"/>
    </sheetView>
  </sheetViews>
  <sheetFormatPr defaultColWidth="9.140625" defaultRowHeight="12.75"/>
  <cols>
    <col min="1" max="1" width="15.00390625" style="0" customWidth="1"/>
    <col min="2" max="2" width="9.421875" style="1" customWidth="1"/>
    <col min="3" max="3" width="10.140625" style="4" customWidth="1"/>
    <col min="4" max="4" width="12.421875" style="1" customWidth="1"/>
    <col min="5" max="5" width="13.28125" style="1" customWidth="1"/>
    <col min="6" max="6" width="1.421875" style="0" customWidth="1"/>
    <col min="7" max="7" width="12.140625" style="0" customWidth="1"/>
    <col min="8" max="8" width="13.00390625" style="0" customWidth="1"/>
    <col min="9" max="9" width="14.421875" style="0" bestFit="1" customWidth="1"/>
  </cols>
  <sheetData>
    <row r="1" spans="1:5" ht="12.75">
      <c r="A1" s="8" t="s">
        <v>0</v>
      </c>
      <c r="B1" s="9"/>
      <c r="C1" s="10"/>
      <c r="D1" s="9"/>
      <c r="E1" s="9"/>
    </row>
    <row r="2" spans="1:5" ht="12.75">
      <c r="A2" s="8"/>
      <c r="B2" s="9"/>
      <c r="C2" s="10"/>
      <c r="D2" s="9"/>
      <c r="E2" s="9"/>
    </row>
    <row r="3" spans="1:5" ht="12.75">
      <c r="A3" s="8" t="s">
        <v>28</v>
      </c>
      <c r="B3" s="9"/>
      <c r="C3" s="26" t="s">
        <v>29</v>
      </c>
      <c r="D3" s="9"/>
      <c r="E3" s="9"/>
    </row>
    <row r="4" spans="1:3" ht="12.75">
      <c r="A4" s="8" t="s">
        <v>30</v>
      </c>
      <c r="C4" s="26" t="s">
        <v>31</v>
      </c>
    </row>
    <row r="5" spans="2:7" ht="12.75">
      <c r="B5" s="1" t="s">
        <v>9</v>
      </c>
      <c r="C5" s="4" t="s">
        <v>8</v>
      </c>
      <c r="D5" s="1" t="s">
        <v>1</v>
      </c>
      <c r="E5" s="1" t="s">
        <v>6</v>
      </c>
      <c r="G5" s="1" t="s">
        <v>14</v>
      </c>
    </row>
    <row r="6" spans="1:7" ht="12.75">
      <c r="A6" s="2" t="s">
        <v>2</v>
      </c>
      <c r="B6" s="3" t="s">
        <v>3</v>
      </c>
      <c r="C6" s="5" t="s">
        <v>4</v>
      </c>
      <c r="D6" s="3" t="s">
        <v>5</v>
      </c>
      <c r="E6" s="3" t="s">
        <v>7</v>
      </c>
      <c r="G6" s="25" t="s">
        <v>1</v>
      </c>
    </row>
    <row r="7" spans="1:7" ht="12.75">
      <c r="A7" s="19" t="s">
        <v>24</v>
      </c>
      <c r="E7" s="4">
        <v>9349603</v>
      </c>
      <c r="G7" s="12">
        <f>9349603-10000000</f>
        <v>-650397</v>
      </c>
    </row>
    <row r="8" spans="1:7" ht="12.75">
      <c r="A8" s="19" t="s">
        <v>25</v>
      </c>
      <c r="B8" s="4">
        <v>400000</v>
      </c>
      <c r="C8" s="4">
        <f>E7*0.045</f>
        <v>420732.135</v>
      </c>
      <c r="D8" s="4">
        <f>C8-B8</f>
        <v>20732.13500000001</v>
      </c>
      <c r="E8" s="4">
        <f>E7+D8</f>
        <v>9370335.135</v>
      </c>
      <c r="G8" s="12">
        <f>G7+D8</f>
        <v>-629664.865</v>
      </c>
    </row>
    <row r="9" spans="1:7" ht="12.75">
      <c r="A9" s="19" t="s">
        <v>26</v>
      </c>
      <c r="B9" s="4">
        <v>400000</v>
      </c>
      <c r="C9" s="4">
        <f aca="true" t="shared" si="0" ref="C9:C21">E8*0.045</f>
        <v>421665.081075</v>
      </c>
      <c r="D9" s="4">
        <f aca="true" t="shared" si="1" ref="D9:D21">C9-B9</f>
        <v>21665.081074999995</v>
      </c>
      <c r="E9" s="4">
        <f aca="true" t="shared" si="2" ref="E9:E21">E8+D9</f>
        <v>9392000.216075</v>
      </c>
      <c r="G9" s="12">
        <f aca="true" t="shared" si="3" ref="G9:G26">G8+D9</f>
        <v>-607999.783925</v>
      </c>
    </row>
    <row r="10" spans="1:7" ht="12.75">
      <c r="A10" t="s">
        <v>11</v>
      </c>
      <c r="B10" s="4">
        <v>400000</v>
      </c>
      <c r="C10" s="4">
        <f t="shared" si="0"/>
        <v>422640.00972337497</v>
      </c>
      <c r="D10" s="4">
        <f t="shared" si="1"/>
        <v>22640.00972337497</v>
      </c>
      <c r="E10" s="4">
        <f t="shared" si="2"/>
        <v>9414640.225798374</v>
      </c>
      <c r="G10" s="12">
        <f t="shared" si="3"/>
        <v>-585359.774201625</v>
      </c>
    </row>
    <row r="11" spans="2:7" ht="12.75">
      <c r="B11" s="4">
        <v>400000</v>
      </c>
      <c r="C11" s="4">
        <f t="shared" si="0"/>
        <v>423658.81016092683</v>
      </c>
      <c r="D11" s="4">
        <f t="shared" si="1"/>
        <v>23658.810160926834</v>
      </c>
      <c r="E11" s="4">
        <f t="shared" si="2"/>
        <v>9438299.035959302</v>
      </c>
      <c r="G11" s="12">
        <f t="shared" si="3"/>
        <v>-561700.9640406983</v>
      </c>
    </row>
    <row r="12" spans="2:7" ht="12.75">
      <c r="B12" s="4">
        <v>400000</v>
      </c>
      <c r="C12" s="4">
        <f t="shared" si="0"/>
        <v>424723.45661816857</v>
      </c>
      <c r="D12" s="4">
        <f t="shared" si="1"/>
        <v>24723.456618168566</v>
      </c>
      <c r="E12" s="4">
        <f t="shared" si="2"/>
        <v>9463022.49257747</v>
      </c>
      <c r="G12" s="12">
        <f t="shared" si="3"/>
        <v>-536977.5074225296</v>
      </c>
    </row>
    <row r="13" spans="2:7" ht="12.75">
      <c r="B13" s="4">
        <v>400000</v>
      </c>
      <c r="C13" s="4">
        <f t="shared" si="0"/>
        <v>425836.0121659862</v>
      </c>
      <c r="D13" s="4">
        <f t="shared" si="1"/>
        <v>25836.012165986176</v>
      </c>
      <c r="E13" s="4">
        <f t="shared" si="2"/>
        <v>9488858.504743457</v>
      </c>
      <c r="G13" s="12">
        <f t="shared" si="3"/>
        <v>-511141.49525654345</v>
      </c>
    </row>
    <row r="14" spans="2:7" ht="12.75">
      <c r="B14" s="4">
        <v>400000</v>
      </c>
      <c r="C14" s="4">
        <f t="shared" si="0"/>
        <v>426998.63271345553</v>
      </c>
      <c r="D14" s="4">
        <f t="shared" si="1"/>
        <v>26998.632713455532</v>
      </c>
      <c r="E14" s="4">
        <f t="shared" si="2"/>
        <v>9515857.137456913</v>
      </c>
      <c r="G14" s="12">
        <f t="shared" si="3"/>
        <v>-484142.8625430879</v>
      </c>
    </row>
    <row r="15" spans="2:7" ht="12.75">
      <c r="B15" s="4">
        <v>400000</v>
      </c>
      <c r="C15" s="4">
        <f t="shared" si="0"/>
        <v>428213.5711855611</v>
      </c>
      <c r="D15" s="4">
        <f t="shared" si="1"/>
        <v>28213.57118556107</v>
      </c>
      <c r="E15" s="4">
        <f t="shared" si="2"/>
        <v>9544070.708642473</v>
      </c>
      <c r="G15" s="12">
        <f t="shared" si="3"/>
        <v>-455929.29135752685</v>
      </c>
    </row>
    <row r="16" spans="2:7" ht="12.75">
      <c r="B16" s="4">
        <v>400000</v>
      </c>
      <c r="C16" s="4">
        <f t="shared" si="0"/>
        <v>429483.1818889113</v>
      </c>
      <c r="D16" s="4">
        <f t="shared" si="1"/>
        <v>29483.18188891129</v>
      </c>
      <c r="E16" s="4">
        <f t="shared" si="2"/>
        <v>9573553.890531385</v>
      </c>
      <c r="G16" s="12">
        <f t="shared" si="3"/>
        <v>-426446.10946861556</v>
      </c>
    </row>
    <row r="17" spans="2:7" ht="12.75">
      <c r="B17" s="4">
        <v>400000</v>
      </c>
      <c r="C17" s="4">
        <f t="shared" si="0"/>
        <v>430809.9250739123</v>
      </c>
      <c r="D17" s="4">
        <f t="shared" si="1"/>
        <v>30809.92507391231</v>
      </c>
      <c r="E17" s="4">
        <f t="shared" si="2"/>
        <v>9604363.815605298</v>
      </c>
      <c r="G17" s="12">
        <f t="shared" si="3"/>
        <v>-395636.18439470325</v>
      </c>
    </row>
    <row r="18" spans="2:7" ht="12.75">
      <c r="B18" s="4">
        <v>400000</v>
      </c>
      <c r="C18" s="4">
        <f t="shared" si="0"/>
        <v>432196.3717022384</v>
      </c>
      <c r="D18" s="4">
        <f t="shared" si="1"/>
        <v>32196.371702238393</v>
      </c>
      <c r="E18" s="4">
        <f t="shared" si="2"/>
        <v>9636560.187307537</v>
      </c>
      <c r="G18" s="12">
        <f t="shared" si="3"/>
        <v>-363439.81269246485</v>
      </c>
    </row>
    <row r="19" spans="2:7" ht="12.75">
      <c r="B19" s="4">
        <v>400000</v>
      </c>
      <c r="C19" s="4">
        <f t="shared" si="0"/>
        <v>433645.2084288391</v>
      </c>
      <c r="D19" s="4">
        <f t="shared" si="1"/>
        <v>33645.208428839105</v>
      </c>
      <c r="E19" s="4">
        <f t="shared" si="2"/>
        <v>9670205.395736376</v>
      </c>
      <c r="G19" s="12">
        <f t="shared" si="3"/>
        <v>-329794.60426362575</v>
      </c>
    </row>
    <row r="20" spans="2:7" ht="12.75">
      <c r="B20" s="4">
        <v>400000</v>
      </c>
      <c r="C20" s="4">
        <f t="shared" si="0"/>
        <v>435159.2428081369</v>
      </c>
      <c r="D20" s="4">
        <f t="shared" si="1"/>
        <v>35159.242808136914</v>
      </c>
      <c r="E20" s="4">
        <f t="shared" si="2"/>
        <v>9705364.638544513</v>
      </c>
      <c r="G20" s="12">
        <f t="shared" si="3"/>
        <v>-294635.36145548883</v>
      </c>
    </row>
    <row r="21" spans="2:7" ht="12.75">
      <c r="B21" s="4">
        <v>400000</v>
      </c>
      <c r="C21" s="4">
        <f t="shared" si="0"/>
        <v>436741.4087345031</v>
      </c>
      <c r="D21" s="4">
        <f t="shared" si="1"/>
        <v>36741.408734503086</v>
      </c>
      <c r="E21" s="4">
        <f t="shared" si="2"/>
        <v>9742106.047279015</v>
      </c>
      <c r="G21" s="12">
        <f t="shared" si="3"/>
        <v>-257893.95272098575</v>
      </c>
    </row>
    <row r="22" spans="2:7" ht="12.75">
      <c r="B22" s="4">
        <v>400000</v>
      </c>
      <c r="C22" s="4">
        <f aca="true" t="shared" si="4" ref="C22:C27">E21*0.045</f>
        <v>438394.7721275557</v>
      </c>
      <c r="D22" s="4">
        <f aca="true" t="shared" si="5" ref="D22:D27">C22-B22</f>
        <v>38394.77212755568</v>
      </c>
      <c r="E22" s="4">
        <f aca="true" t="shared" si="6" ref="E22:E27">E21+D22</f>
        <v>9780500.81940657</v>
      </c>
      <c r="G22" s="12">
        <f t="shared" si="3"/>
        <v>-219499.18059343006</v>
      </c>
    </row>
    <row r="23" spans="2:7" ht="12.75">
      <c r="B23" s="4">
        <v>400000</v>
      </c>
      <c r="C23" s="4">
        <f t="shared" si="4"/>
        <v>440122.53687329567</v>
      </c>
      <c r="D23" s="4">
        <f t="shared" si="5"/>
        <v>40122.53687329567</v>
      </c>
      <c r="E23" s="4">
        <f t="shared" si="6"/>
        <v>9820623.356279867</v>
      </c>
      <c r="G23" s="12">
        <f t="shared" si="3"/>
        <v>-179376.6437201344</v>
      </c>
    </row>
    <row r="24" spans="2:7" ht="12.75">
      <c r="B24" s="4">
        <v>400000</v>
      </c>
      <c r="C24" s="4">
        <f t="shared" si="4"/>
        <v>441928.051032594</v>
      </c>
      <c r="D24" s="4">
        <f t="shared" si="5"/>
        <v>41928.051032594</v>
      </c>
      <c r="E24" s="4">
        <f t="shared" si="6"/>
        <v>9862551.40731246</v>
      </c>
      <c r="G24" s="12">
        <f t="shared" si="3"/>
        <v>-137448.5926875404</v>
      </c>
    </row>
    <row r="25" spans="2:7" ht="12.75">
      <c r="B25" s="4">
        <v>400000</v>
      </c>
      <c r="C25" s="4">
        <f t="shared" si="4"/>
        <v>443814.8133290607</v>
      </c>
      <c r="D25" s="4">
        <f t="shared" si="5"/>
        <v>43814.81332906068</v>
      </c>
      <c r="E25" s="4">
        <f t="shared" si="6"/>
        <v>9906366.220641522</v>
      </c>
      <c r="G25" s="12">
        <f t="shared" si="3"/>
        <v>-93633.77935847972</v>
      </c>
    </row>
    <row r="26" spans="2:7" ht="12.75">
      <c r="B26" s="4">
        <v>400000</v>
      </c>
      <c r="C26" s="4">
        <f t="shared" si="4"/>
        <v>445786.4799288685</v>
      </c>
      <c r="D26" s="4">
        <f t="shared" si="5"/>
        <v>45786.47992886847</v>
      </c>
      <c r="E26" s="4">
        <f t="shared" si="6"/>
        <v>9952152.70057039</v>
      </c>
      <c r="G26" s="12">
        <f t="shared" si="3"/>
        <v>-47847.299429611245</v>
      </c>
    </row>
    <row r="27" spans="1:7" ht="13.5" thickBot="1">
      <c r="A27" s="19" t="s">
        <v>27</v>
      </c>
      <c r="B27" s="6">
        <v>400000</v>
      </c>
      <c r="C27" s="6">
        <f t="shared" si="4"/>
        <v>447846.8715256675</v>
      </c>
      <c r="D27" s="6">
        <f t="shared" si="5"/>
        <v>47846.87152566749</v>
      </c>
      <c r="E27" s="6">
        <f t="shared" si="6"/>
        <v>9999999.572096057</v>
      </c>
      <c r="G27" s="12">
        <f>G26+D27</f>
        <v>-0.4279039437533356</v>
      </c>
    </row>
    <row r="28" ht="13.5" thickTop="1"/>
    <row r="29" spans="1:2" ht="12.75">
      <c r="A29" s="7" t="s">
        <v>10</v>
      </c>
      <c r="B29" s="4"/>
    </row>
    <row r="30" spans="1:2" ht="12.75">
      <c r="A30" s="7" t="s">
        <v>12</v>
      </c>
      <c r="B30" s="4"/>
    </row>
    <row r="31" spans="1:9" ht="12.75">
      <c r="A31" s="24" t="s">
        <v>22</v>
      </c>
      <c r="B31" s="15"/>
      <c r="C31" s="16"/>
      <c r="D31" s="15"/>
      <c r="E31" s="15"/>
      <c r="F31" s="14"/>
      <c r="G31" s="14"/>
      <c r="H31" s="14"/>
      <c r="I31" s="17">
        <f>RATE(20,400000,-9349603,10000000)</f>
        <v>0.045000001425764914</v>
      </c>
    </row>
    <row r="32" spans="1:9" ht="12.75">
      <c r="A32" s="24" t="s">
        <v>23</v>
      </c>
      <c r="B32" s="15"/>
      <c r="C32" s="16"/>
      <c r="D32" s="15"/>
      <c r="E32" s="15"/>
      <c r="F32" s="14"/>
      <c r="G32" s="14"/>
      <c r="H32" s="14"/>
      <c r="I32" s="17"/>
    </row>
    <row r="33" spans="1:9" ht="12.75">
      <c r="A33" s="14" t="s">
        <v>13</v>
      </c>
      <c r="B33" s="15"/>
      <c r="C33" s="16"/>
      <c r="D33" s="15"/>
      <c r="E33" s="15"/>
      <c r="F33" s="14"/>
      <c r="G33" s="14"/>
      <c r="H33" s="14"/>
      <c r="I33" s="18">
        <f>PV(0.045,20,-400000,-10000000)</f>
        <v>9349603.177427316</v>
      </c>
    </row>
    <row r="35" ht="12.75">
      <c r="C35" s="1"/>
    </row>
    <row r="36" ht="12.75">
      <c r="C36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15.00390625" style="0" customWidth="1"/>
    <col min="2" max="2" width="9.421875" style="1" customWidth="1"/>
    <col min="3" max="3" width="10.140625" style="4" customWidth="1"/>
    <col min="4" max="4" width="12.421875" style="1" customWidth="1"/>
    <col min="5" max="5" width="13.28125" style="1" customWidth="1"/>
    <col min="6" max="6" width="1.421875" style="0" customWidth="1"/>
    <col min="7" max="7" width="12.140625" style="0" customWidth="1"/>
    <col min="8" max="8" width="13.00390625" style="0" customWidth="1"/>
    <col min="9" max="9" width="14.421875" style="0" bestFit="1" customWidth="1"/>
  </cols>
  <sheetData>
    <row r="1" spans="1:5" ht="12.75">
      <c r="A1" s="8" t="s">
        <v>32</v>
      </c>
      <c r="B1" s="9"/>
      <c r="C1" s="10"/>
      <c r="D1" s="9"/>
      <c r="E1" s="9"/>
    </row>
    <row r="2" spans="1:5" ht="12.75">
      <c r="A2" s="8"/>
      <c r="B2" s="9"/>
      <c r="C2" s="10"/>
      <c r="D2" s="9"/>
      <c r="E2" s="9"/>
    </row>
    <row r="3" spans="1:5" ht="12.75">
      <c r="A3" s="8" t="s">
        <v>28</v>
      </c>
      <c r="B3" s="9"/>
      <c r="C3" s="26" t="s">
        <v>29</v>
      </c>
      <c r="D3" s="9"/>
      <c r="E3" s="9"/>
    </row>
    <row r="4" spans="1:3" ht="12.75">
      <c r="A4" s="8" t="s">
        <v>30</v>
      </c>
      <c r="C4" s="26" t="s">
        <v>31</v>
      </c>
    </row>
    <row r="5" spans="2:7" ht="12.75">
      <c r="B5" s="1" t="s">
        <v>9</v>
      </c>
      <c r="C5" s="4" t="s">
        <v>8</v>
      </c>
      <c r="D5" s="1" t="s">
        <v>1</v>
      </c>
      <c r="E5" s="1" t="s">
        <v>6</v>
      </c>
      <c r="G5" s="1" t="s">
        <v>14</v>
      </c>
    </row>
    <row r="6" spans="1:7" ht="12.75">
      <c r="A6" s="2" t="s">
        <v>2</v>
      </c>
      <c r="B6" s="3" t="s">
        <v>3</v>
      </c>
      <c r="C6" s="5" t="s">
        <v>33</v>
      </c>
      <c r="D6" s="3" t="s">
        <v>5</v>
      </c>
      <c r="E6" s="3" t="s">
        <v>7</v>
      </c>
      <c r="G6" s="25" t="s">
        <v>1</v>
      </c>
    </row>
    <row r="7" spans="1:7" ht="12.75">
      <c r="A7" s="19" t="s">
        <v>24</v>
      </c>
      <c r="E7" s="4">
        <v>9349603</v>
      </c>
      <c r="G7" s="12">
        <f>9349603-10000000</f>
        <v>-650397</v>
      </c>
    </row>
    <row r="8" spans="1:7" ht="12.75">
      <c r="A8" s="19" t="s">
        <v>25</v>
      </c>
      <c r="B8" s="4">
        <v>400000</v>
      </c>
      <c r="C8" s="4">
        <f>E7*0.045</f>
        <v>420732.135</v>
      </c>
      <c r="D8" s="4">
        <f>C8-B8</f>
        <v>20732.13500000001</v>
      </c>
      <c r="E8" s="4">
        <f>E7+D8</f>
        <v>9370335.135</v>
      </c>
      <c r="G8" s="12">
        <f>G7+D8</f>
        <v>-629664.865</v>
      </c>
    </row>
    <row r="9" spans="1:7" ht="12.75">
      <c r="A9" s="19" t="s">
        <v>26</v>
      </c>
      <c r="B9" s="4">
        <v>400000</v>
      </c>
      <c r="C9" s="4">
        <f aca="true" t="shared" si="0" ref="C9:C27">E8*0.045</f>
        <v>421665.081075</v>
      </c>
      <c r="D9" s="4">
        <f aca="true" t="shared" si="1" ref="D9:D27">C9-B9</f>
        <v>21665.081074999995</v>
      </c>
      <c r="E9" s="4">
        <f aca="true" t="shared" si="2" ref="E9:E27">E8+D9</f>
        <v>9392000.216075</v>
      </c>
      <c r="G9" s="12">
        <f aca="true" t="shared" si="3" ref="G9:G26">G8+D9</f>
        <v>-607999.783925</v>
      </c>
    </row>
    <row r="10" spans="1:7" ht="12.75">
      <c r="A10" t="s">
        <v>11</v>
      </c>
      <c r="B10" s="4">
        <v>400000</v>
      </c>
      <c r="C10" s="4">
        <f t="shared" si="0"/>
        <v>422640.00972337497</v>
      </c>
      <c r="D10" s="4">
        <f t="shared" si="1"/>
        <v>22640.00972337497</v>
      </c>
      <c r="E10" s="4">
        <f t="shared" si="2"/>
        <v>9414640.225798374</v>
      </c>
      <c r="G10" s="12">
        <f t="shared" si="3"/>
        <v>-585359.774201625</v>
      </c>
    </row>
    <row r="11" spans="2:7" ht="12.75">
      <c r="B11" s="4">
        <v>400000</v>
      </c>
      <c r="C11" s="4">
        <f t="shared" si="0"/>
        <v>423658.81016092683</v>
      </c>
      <c r="D11" s="4">
        <f t="shared" si="1"/>
        <v>23658.810160926834</v>
      </c>
      <c r="E11" s="4">
        <f t="shared" si="2"/>
        <v>9438299.035959302</v>
      </c>
      <c r="G11" s="12">
        <f t="shared" si="3"/>
        <v>-561700.9640406983</v>
      </c>
    </row>
    <row r="12" spans="2:7" ht="12.75">
      <c r="B12" s="4">
        <v>400000</v>
      </c>
      <c r="C12" s="4">
        <f t="shared" si="0"/>
        <v>424723.45661816857</v>
      </c>
      <c r="D12" s="4">
        <f t="shared" si="1"/>
        <v>24723.456618168566</v>
      </c>
      <c r="E12" s="4">
        <f t="shared" si="2"/>
        <v>9463022.49257747</v>
      </c>
      <c r="G12" s="12">
        <f t="shared" si="3"/>
        <v>-536977.5074225296</v>
      </c>
    </row>
    <row r="13" spans="2:7" ht="12.75">
      <c r="B13" s="4">
        <v>400000</v>
      </c>
      <c r="C13" s="4">
        <f t="shared" si="0"/>
        <v>425836.0121659862</v>
      </c>
      <c r="D13" s="4">
        <f t="shared" si="1"/>
        <v>25836.012165986176</v>
      </c>
      <c r="E13" s="4">
        <f t="shared" si="2"/>
        <v>9488858.504743457</v>
      </c>
      <c r="G13" s="12">
        <f t="shared" si="3"/>
        <v>-511141.49525654345</v>
      </c>
    </row>
    <row r="14" spans="2:7" ht="12.75">
      <c r="B14" s="4">
        <v>400000</v>
      </c>
      <c r="C14" s="4">
        <f t="shared" si="0"/>
        <v>426998.63271345553</v>
      </c>
      <c r="D14" s="4">
        <f t="shared" si="1"/>
        <v>26998.632713455532</v>
      </c>
      <c r="E14" s="4">
        <f t="shared" si="2"/>
        <v>9515857.137456913</v>
      </c>
      <c r="G14" s="12">
        <f t="shared" si="3"/>
        <v>-484142.8625430879</v>
      </c>
    </row>
    <row r="15" spans="2:7" ht="12.75">
      <c r="B15" s="4">
        <v>400000</v>
      </c>
      <c r="C15" s="4">
        <f t="shared" si="0"/>
        <v>428213.5711855611</v>
      </c>
      <c r="D15" s="4">
        <f t="shared" si="1"/>
        <v>28213.57118556107</v>
      </c>
      <c r="E15" s="4">
        <f t="shared" si="2"/>
        <v>9544070.708642473</v>
      </c>
      <c r="G15" s="12">
        <f t="shared" si="3"/>
        <v>-455929.29135752685</v>
      </c>
    </row>
    <row r="16" spans="2:7" ht="12.75">
      <c r="B16" s="4">
        <v>400000</v>
      </c>
      <c r="C16" s="4">
        <f t="shared" si="0"/>
        <v>429483.1818889113</v>
      </c>
      <c r="D16" s="4">
        <f t="shared" si="1"/>
        <v>29483.18188891129</v>
      </c>
      <c r="E16" s="4">
        <f t="shared" si="2"/>
        <v>9573553.890531385</v>
      </c>
      <c r="G16" s="12">
        <f t="shared" si="3"/>
        <v>-426446.10946861556</v>
      </c>
    </row>
    <row r="17" spans="2:7" ht="12.75">
      <c r="B17" s="4">
        <v>400000</v>
      </c>
      <c r="C17" s="4">
        <f t="shared" si="0"/>
        <v>430809.9250739123</v>
      </c>
      <c r="D17" s="4">
        <f t="shared" si="1"/>
        <v>30809.92507391231</v>
      </c>
      <c r="E17" s="4">
        <f t="shared" si="2"/>
        <v>9604363.815605298</v>
      </c>
      <c r="G17" s="12">
        <f t="shared" si="3"/>
        <v>-395636.18439470325</v>
      </c>
    </row>
    <row r="18" spans="2:7" ht="12.75">
      <c r="B18" s="4">
        <v>400000</v>
      </c>
      <c r="C18" s="4">
        <f t="shared" si="0"/>
        <v>432196.3717022384</v>
      </c>
      <c r="D18" s="4">
        <f t="shared" si="1"/>
        <v>32196.371702238393</v>
      </c>
      <c r="E18" s="4">
        <f t="shared" si="2"/>
        <v>9636560.187307537</v>
      </c>
      <c r="G18" s="12">
        <f t="shared" si="3"/>
        <v>-363439.81269246485</v>
      </c>
    </row>
    <row r="19" spans="2:7" ht="12.75">
      <c r="B19" s="4">
        <v>400000</v>
      </c>
      <c r="C19" s="4">
        <f t="shared" si="0"/>
        <v>433645.2084288391</v>
      </c>
      <c r="D19" s="4">
        <f t="shared" si="1"/>
        <v>33645.208428839105</v>
      </c>
      <c r="E19" s="4">
        <f t="shared" si="2"/>
        <v>9670205.395736376</v>
      </c>
      <c r="G19" s="12">
        <f t="shared" si="3"/>
        <v>-329794.60426362575</v>
      </c>
    </row>
    <row r="20" spans="2:7" ht="12.75">
      <c r="B20" s="4">
        <v>400000</v>
      </c>
      <c r="C20" s="4">
        <f t="shared" si="0"/>
        <v>435159.2428081369</v>
      </c>
      <c r="D20" s="4">
        <f t="shared" si="1"/>
        <v>35159.242808136914</v>
      </c>
      <c r="E20" s="4">
        <f t="shared" si="2"/>
        <v>9705364.638544513</v>
      </c>
      <c r="G20" s="12">
        <f t="shared" si="3"/>
        <v>-294635.36145548883</v>
      </c>
    </row>
    <row r="21" spans="2:7" ht="12.75">
      <c r="B21" s="4">
        <v>400000</v>
      </c>
      <c r="C21" s="4">
        <f t="shared" si="0"/>
        <v>436741.4087345031</v>
      </c>
      <c r="D21" s="4">
        <f t="shared" si="1"/>
        <v>36741.408734503086</v>
      </c>
      <c r="E21" s="4">
        <f t="shared" si="2"/>
        <v>9742106.047279015</v>
      </c>
      <c r="G21" s="12">
        <f t="shared" si="3"/>
        <v>-257893.95272098575</v>
      </c>
    </row>
    <row r="22" spans="2:7" ht="12.75">
      <c r="B22" s="4">
        <v>400000</v>
      </c>
      <c r="C22" s="4">
        <f t="shared" si="0"/>
        <v>438394.7721275557</v>
      </c>
      <c r="D22" s="4">
        <f t="shared" si="1"/>
        <v>38394.77212755568</v>
      </c>
      <c r="E22" s="4">
        <f t="shared" si="2"/>
        <v>9780500.81940657</v>
      </c>
      <c r="G22" s="12">
        <f t="shared" si="3"/>
        <v>-219499.18059343006</v>
      </c>
    </row>
    <row r="23" spans="2:7" ht="12.75">
      <c r="B23" s="4">
        <v>400000</v>
      </c>
      <c r="C23" s="4">
        <f t="shared" si="0"/>
        <v>440122.53687329567</v>
      </c>
      <c r="D23" s="4">
        <f t="shared" si="1"/>
        <v>40122.53687329567</v>
      </c>
      <c r="E23" s="4">
        <f t="shared" si="2"/>
        <v>9820623.356279867</v>
      </c>
      <c r="G23" s="12">
        <f t="shared" si="3"/>
        <v>-179376.6437201344</v>
      </c>
    </row>
    <row r="24" spans="2:7" ht="12.75">
      <c r="B24" s="4">
        <v>400000</v>
      </c>
      <c r="C24" s="4">
        <f t="shared" si="0"/>
        <v>441928.051032594</v>
      </c>
      <c r="D24" s="4">
        <f t="shared" si="1"/>
        <v>41928.051032594</v>
      </c>
      <c r="E24" s="4">
        <f t="shared" si="2"/>
        <v>9862551.40731246</v>
      </c>
      <c r="G24" s="12">
        <f t="shared" si="3"/>
        <v>-137448.5926875404</v>
      </c>
    </row>
    <row r="25" spans="2:7" ht="12.75">
      <c r="B25" s="4">
        <v>400000</v>
      </c>
      <c r="C25" s="4">
        <f t="shared" si="0"/>
        <v>443814.8133290607</v>
      </c>
      <c r="D25" s="4">
        <f t="shared" si="1"/>
        <v>43814.81332906068</v>
      </c>
      <c r="E25" s="4">
        <f t="shared" si="2"/>
        <v>9906366.220641522</v>
      </c>
      <c r="G25" s="12">
        <f t="shared" si="3"/>
        <v>-93633.77935847972</v>
      </c>
    </row>
    <row r="26" spans="2:7" ht="12.75">
      <c r="B26" s="4">
        <v>400000</v>
      </c>
      <c r="C26" s="4">
        <f t="shared" si="0"/>
        <v>445786.4799288685</v>
      </c>
      <c r="D26" s="4">
        <f t="shared" si="1"/>
        <v>45786.47992886847</v>
      </c>
      <c r="E26" s="4">
        <f t="shared" si="2"/>
        <v>9952152.70057039</v>
      </c>
      <c r="G26" s="12">
        <f t="shared" si="3"/>
        <v>-47847.299429611245</v>
      </c>
    </row>
    <row r="27" spans="1:7" ht="13.5" thickBot="1">
      <c r="A27" s="19" t="s">
        <v>27</v>
      </c>
      <c r="B27" s="6">
        <v>400000</v>
      </c>
      <c r="C27" s="6">
        <f t="shared" si="0"/>
        <v>447846.8715256675</v>
      </c>
      <c r="D27" s="6">
        <f t="shared" si="1"/>
        <v>47846.87152566749</v>
      </c>
      <c r="E27" s="6">
        <f t="shared" si="2"/>
        <v>9999999.572096057</v>
      </c>
      <c r="G27" s="12">
        <f>G26+D27</f>
        <v>-0.4279039437533356</v>
      </c>
    </row>
    <row r="28" ht="13.5" thickTop="1"/>
    <row r="29" spans="1:2" ht="12.75">
      <c r="A29" s="7" t="s">
        <v>10</v>
      </c>
      <c r="B29" s="4"/>
    </row>
    <row r="30" spans="1:2" ht="12.75">
      <c r="A30" s="7" t="s">
        <v>12</v>
      </c>
      <c r="B30" s="4"/>
    </row>
    <row r="31" spans="1:9" ht="12.75">
      <c r="A31" s="24" t="s">
        <v>22</v>
      </c>
      <c r="B31" s="15"/>
      <c r="C31" s="16"/>
      <c r="D31" s="15"/>
      <c r="E31" s="15"/>
      <c r="F31" s="14"/>
      <c r="G31" s="14"/>
      <c r="H31" s="14"/>
      <c r="I31" s="17">
        <f>RATE(20,400000,-9349603,10000000)</f>
        <v>0.045000001425764914</v>
      </c>
    </row>
    <row r="32" spans="1:9" ht="12.75">
      <c r="A32" s="24" t="s">
        <v>23</v>
      </c>
      <c r="B32" s="15"/>
      <c r="C32" s="16"/>
      <c r="D32" s="15"/>
      <c r="E32" s="15"/>
      <c r="F32" s="14"/>
      <c r="G32" s="14"/>
      <c r="H32" s="14"/>
      <c r="I32" s="17"/>
    </row>
    <row r="33" spans="1:9" ht="12.75">
      <c r="A33" s="14" t="s">
        <v>13</v>
      </c>
      <c r="B33" s="15"/>
      <c r="C33" s="16"/>
      <c r="D33" s="15"/>
      <c r="E33" s="15"/>
      <c r="F33" s="14"/>
      <c r="G33" s="14"/>
      <c r="H33" s="14"/>
      <c r="I33" s="18">
        <f>PV(0.045,20,-400000,-10000000)</f>
        <v>9349603.177427316</v>
      </c>
    </row>
    <row r="35" ht="12.75">
      <c r="C35" s="1"/>
    </row>
    <row r="36" ht="12.75">
      <c r="C3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8515625" style="0" customWidth="1"/>
    <col min="2" max="2" width="12.7109375" style="0" customWidth="1"/>
    <col min="3" max="3" width="12.7109375" style="1" customWidth="1"/>
  </cols>
  <sheetData>
    <row r="2" spans="2:3" ht="12.75">
      <c r="B2" s="23" t="s">
        <v>21</v>
      </c>
      <c r="C2" s="22" t="s">
        <v>20</v>
      </c>
    </row>
    <row r="3" spans="1:3" ht="12.75">
      <c r="A3" s="19" t="s">
        <v>17</v>
      </c>
      <c r="B3" s="11">
        <f>PV(0.05,4,5000,100000)</f>
        <v>-100000</v>
      </c>
      <c r="C3" s="20">
        <v>100000</v>
      </c>
    </row>
    <row r="4" spans="1:4" ht="12.75">
      <c r="A4" t="s">
        <v>15</v>
      </c>
      <c r="B4" s="11">
        <f>PV(0.06,4,5000,100000)</f>
        <v>-96534.89438730034</v>
      </c>
      <c r="C4" s="20">
        <v>96535</v>
      </c>
      <c r="D4" s="19" t="s">
        <v>18</v>
      </c>
    </row>
    <row r="5" spans="1:4" ht="12.75">
      <c r="A5" t="s">
        <v>16</v>
      </c>
      <c r="B5" s="11">
        <f>PV(0.04,4,5000,100000)</f>
        <v>-103629.89522425685</v>
      </c>
      <c r="C5" s="20">
        <v>103630</v>
      </c>
      <c r="D5" s="19" t="s">
        <v>19</v>
      </c>
    </row>
    <row r="9" spans="2:3" ht="15.75">
      <c r="B9" s="13"/>
      <c r="C9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Hassel</dc:creator>
  <cp:keywords/>
  <dc:description/>
  <cp:lastModifiedBy>Hassell, John M.</cp:lastModifiedBy>
  <dcterms:created xsi:type="dcterms:W3CDTF">2004-12-11T02:53:14Z</dcterms:created>
  <dcterms:modified xsi:type="dcterms:W3CDTF">2015-01-16T16:46:18Z</dcterms:modified>
  <cp:category/>
  <cp:version/>
  <cp:contentType/>
  <cp:contentStatus/>
</cp:coreProperties>
</file>